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saman\Desktop\"/>
    </mc:Choice>
  </mc:AlternateContent>
  <xr:revisionPtr revIDLastSave="0" documentId="13_ncr:1_{FDE34A6F-4561-4C68-BD0F-1E28754AD54C}" xr6:coauthVersionLast="46" xr6:coauthVersionMax="46" xr10:uidLastSave="{00000000-0000-0000-0000-000000000000}"/>
  <bookViews>
    <workbookView xWindow="-108" yWindow="-108" windowWidth="23256" windowHeight="12576" xr2:uid="{ED7C9F40-8E8E-4C24-A6F7-6FBDFE78B388}"/>
  </bookViews>
  <sheets>
    <sheet name="Marketing"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7" i="1" l="1"/>
  <c r="G58" i="1"/>
  <c r="D57" i="1"/>
  <c r="C57" i="1"/>
  <c r="C38" i="1"/>
  <c r="C58" i="1"/>
  <c r="H56" i="1"/>
  <c r="I56" i="1"/>
  <c r="E56" i="1"/>
  <c r="I55" i="1"/>
  <c r="H55" i="1"/>
  <c r="E55" i="1"/>
  <c r="H54" i="1"/>
  <c r="I54" i="1"/>
  <c r="E54" i="1"/>
  <c r="H53" i="1"/>
  <c r="I53" i="1"/>
  <c r="E53" i="1"/>
  <c r="H52" i="1"/>
  <c r="I52" i="1"/>
  <c r="E52" i="1"/>
  <c r="I51" i="1"/>
  <c r="H51" i="1"/>
  <c r="E51" i="1"/>
  <c r="H50" i="1"/>
  <c r="I50" i="1"/>
  <c r="E50" i="1"/>
  <c r="H49" i="1"/>
  <c r="I49" i="1"/>
  <c r="E49" i="1"/>
  <c r="H48" i="1"/>
  <c r="I48" i="1"/>
  <c r="E48" i="1"/>
  <c r="I47" i="1"/>
  <c r="H47" i="1"/>
  <c r="E47" i="1"/>
  <c r="H46" i="1"/>
  <c r="I46" i="1"/>
  <c r="E46" i="1"/>
  <c r="H45" i="1"/>
  <c r="I45" i="1"/>
  <c r="E45" i="1"/>
  <c r="H44" i="1"/>
  <c r="I44" i="1"/>
  <c r="E44" i="1"/>
  <c r="I43" i="1"/>
  <c r="H43" i="1"/>
  <c r="E43" i="1"/>
  <c r="H42" i="1"/>
  <c r="I42" i="1"/>
  <c r="E42" i="1"/>
  <c r="I40" i="1"/>
  <c r="H40" i="1"/>
  <c r="E40" i="1"/>
  <c r="E57" i="1"/>
  <c r="G38" i="1"/>
  <c r="H37" i="1"/>
  <c r="I37" i="1"/>
  <c r="E37" i="1"/>
  <c r="D36" i="1"/>
  <c r="E36" i="1"/>
  <c r="D35" i="1"/>
  <c r="E35" i="1"/>
  <c r="I34" i="1"/>
  <c r="H34" i="1"/>
  <c r="E34" i="1"/>
  <c r="I33" i="1"/>
  <c r="H33" i="1"/>
  <c r="E33" i="1"/>
  <c r="H32" i="1"/>
  <c r="I32" i="1"/>
  <c r="E32" i="1"/>
  <c r="H31" i="1"/>
  <c r="I31" i="1"/>
  <c r="E31" i="1"/>
  <c r="I30" i="1"/>
  <c r="H30" i="1"/>
  <c r="E30" i="1"/>
  <c r="I29" i="1"/>
  <c r="H29" i="1"/>
  <c r="E29" i="1"/>
  <c r="H27" i="1"/>
  <c r="I27" i="1"/>
  <c r="D27" i="1"/>
  <c r="E27" i="1"/>
  <c r="H26" i="1"/>
  <c r="I26" i="1"/>
  <c r="E26" i="1"/>
  <c r="H25" i="1"/>
  <c r="I25" i="1"/>
  <c r="E25" i="1"/>
  <c r="H24" i="1"/>
  <c r="I24" i="1"/>
  <c r="E24" i="1"/>
  <c r="D23" i="1"/>
  <c r="H23" i="1"/>
  <c r="I23" i="1"/>
  <c r="I22" i="1"/>
  <c r="H22" i="1"/>
  <c r="E22" i="1"/>
  <c r="H21" i="1"/>
  <c r="I21" i="1"/>
  <c r="E21" i="1"/>
  <c r="H20" i="1"/>
  <c r="I20" i="1"/>
  <c r="E20" i="1"/>
  <c r="I19" i="1"/>
  <c r="H19" i="1"/>
  <c r="E19" i="1"/>
  <c r="I18" i="1"/>
  <c r="H18" i="1"/>
  <c r="E18" i="1"/>
  <c r="G13" i="1"/>
  <c r="D13" i="1"/>
  <c r="I13" i="1"/>
  <c r="C13" i="1"/>
  <c r="I12" i="1"/>
  <c r="H12" i="1"/>
  <c r="E12" i="1"/>
  <c r="I11" i="1"/>
  <c r="H11" i="1"/>
  <c r="E11" i="1"/>
  <c r="I10" i="1"/>
  <c r="H10" i="1"/>
  <c r="E10" i="1"/>
  <c r="I9" i="1"/>
  <c r="H9" i="1"/>
  <c r="E9" i="1"/>
  <c r="I8" i="1"/>
  <c r="H8" i="1"/>
  <c r="E8" i="1"/>
  <c r="I7" i="1"/>
  <c r="H7" i="1"/>
  <c r="E7" i="1"/>
  <c r="I6" i="1"/>
  <c r="H6" i="1"/>
  <c r="H13" i="1"/>
  <c r="E6" i="1"/>
  <c r="I5" i="1"/>
  <c r="H5" i="1"/>
  <c r="E5" i="1"/>
  <c r="E13" i="1"/>
  <c r="I57" i="1"/>
  <c r="E23" i="1"/>
  <c r="E38" i="1"/>
  <c r="E58" i="1"/>
  <c r="D38" i="1"/>
  <c r="D58" i="1"/>
  <c r="H57" i="1"/>
  <c r="H35" i="1"/>
  <c r="I35" i="1"/>
  <c r="I36" i="1"/>
  <c r="I38" i="1"/>
  <c r="H36" i="1"/>
  <c r="I58" i="1"/>
  <c r="H38" i="1"/>
  <c r="H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35" authorId="0" shapeId="0" xr:uid="{EB52FD28-0053-4954-8C29-FAE67F340302}">
      <text>
        <r>
          <rPr>
            <b/>
            <sz val="10"/>
            <color rgb="FF000000"/>
            <rFont val="Tahoma"/>
            <family val="2"/>
          </rPr>
          <t>Microsoft Office User:</t>
        </r>
        <r>
          <rPr>
            <sz val="10"/>
            <color rgb="FF000000"/>
            <rFont val="Tahoma"/>
            <family val="2"/>
          </rPr>
          <t xml:space="preserve">
</t>
        </r>
        <r>
          <rPr>
            <sz val="10"/>
            <color rgb="FF000000"/>
            <rFont val="Tahoma"/>
            <family val="2"/>
          </rPr>
          <t>1333.32 for Social and Google ads</t>
        </r>
      </text>
    </comment>
  </commentList>
</comments>
</file>

<file path=xl/sharedStrings.xml><?xml version="1.0" encoding="utf-8"?>
<sst xmlns="http://schemas.openxmlformats.org/spreadsheetml/2006/main" count="97" uniqueCount="77">
  <si>
    <t>DTLB 2020-21 MARKETING ORIGINAL BUDGET + SUPPLEMENTAL BUDGET EXPANSION (APPROVED)</t>
  </si>
  <si>
    <t>Approved 2020-21 Budgeted Line Items</t>
  </si>
  <si>
    <t>Actual YTD</t>
  </si>
  <si>
    <t>Original Budget</t>
  </si>
  <si>
    <t>YTD Variance</t>
  </si>
  <si>
    <t>Supplemental Budget</t>
  </si>
  <si>
    <t>Total Year Budget (Revised</t>
  </si>
  <si>
    <t>DTLB Recovery &amp; Transition</t>
  </si>
  <si>
    <t>Stakeholders Outreach</t>
  </si>
  <si>
    <t xml:space="preserve">Website Development </t>
  </si>
  <si>
    <t>Annual Report</t>
  </si>
  <si>
    <t>Advertisement  &amp; Promo</t>
  </si>
  <si>
    <t>Professional Development</t>
  </si>
  <si>
    <t>PBID General Benefit 1%</t>
  </si>
  <si>
    <t>PBID Engineer's Adjustment</t>
  </si>
  <si>
    <t>TOTAL</t>
  </si>
  <si>
    <t>EXPENSES</t>
  </si>
  <si>
    <t>CURRENT (budgeted) CAMPAIGNS</t>
  </si>
  <si>
    <t>Budget</t>
  </si>
  <si>
    <t>Supplemental</t>
  </si>
  <si>
    <t>Total</t>
  </si>
  <si>
    <t>Gift Card Giveaway</t>
  </si>
  <si>
    <t>Website Development</t>
  </si>
  <si>
    <t>Newsletter</t>
  </si>
  <si>
    <t>Print Ads/Advertising</t>
  </si>
  <si>
    <t>Outdoor Advertising</t>
  </si>
  <si>
    <t>Digital Advertising/Promotions</t>
  </si>
  <si>
    <t>Services Subscriptions</t>
  </si>
  <si>
    <t>Support DTLB/Recovery Campaign</t>
  </si>
  <si>
    <t xml:space="preserve">      Video Phase 1</t>
  </si>
  <si>
    <t xml:space="preserve">      Video Phase 2</t>
  </si>
  <si>
    <t xml:space="preserve">      Video Phase 3</t>
  </si>
  <si>
    <t xml:space="preserve">      LA Magazine</t>
  </si>
  <si>
    <t xml:space="preserve">      Dine</t>
  </si>
  <si>
    <t xml:space="preserve">      Shop</t>
  </si>
  <si>
    <t xml:space="preserve">      Workout</t>
  </si>
  <si>
    <t xml:space="preserve">      Stay</t>
  </si>
  <si>
    <t xml:space="preserve">      Indulge</t>
  </si>
  <si>
    <t>PROPOSED CAMPAIGNS (additional spending)</t>
  </si>
  <si>
    <t>Justifications</t>
  </si>
  <si>
    <t xml:space="preserve">   5202 Advertising/Promotions</t>
  </si>
  <si>
    <t>Gift Card Campaign (expanded)</t>
  </si>
  <si>
    <t>plus 7,600 already budgeted</t>
  </si>
  <si>
    <t>5206 DTLB Recovery Campaign</t>
  </si>
  <si>
    <t>Support DTLB (expanded)</t>
  </si>
  <si>
    <t xml:space="preserve">     Shop</t>
  </si>
  <si>
    <t>$300 per month on ads March - Sept</t>
  </si>
  <si>
    <t xml:space="preserve">     Dine</t>
  </si>
  <si>
    <t xml:space="preserve">     Workout (launch January)</t>
  </si>
  <si>
    <t>$300 on social and digital ads per month (total $2,400); $1,039 to complement budget for video LBP campaign</t>
  </si>
  <si>
    <t xml:space="preserve">      Summer LA Magazine campaign</t>
  </si>
  <si>
    <t>$15K for LA Mag</t>
  </si>
  <si>
    <t xml:space="preserve">     Stay (launch May-June)</t>
  </si>
  <si>
    <t>$600 per month (total 2.4k) to promote visitors to DTLB + remaining amount to launch ($2,897)</t>
  </si>
  <si>
    <t xml:space="preserve">     Indulge (launch by March)</t>
  </si>
  <si>
    <t>$300 per month in ads + 1,039 for video LBP campaign</t>
  </si>
  <si>
    <t xml:space="preserve">     Video Phase 1 (expanded budget, Q1 launch)</t>
  </si>
  <si>
    <t>Plus $3500 already budgeted for each</t>
  </si>
  <si>
    <t xml:space="preserve">     Video Phase 2 (Q2)</t>
  </si>
  <si>
    <t xml:space="preserve">     Video Phase 3 (Q3)</t>
  </si>
  <si>
    <t xml:space="preserve">     Outdoor Signage Phase 1 (Q1)</t>
  </si>
  <si>
    <t>Neighborhood A-Frames and Banners</t>
  </si>
  <si>
    <t xml:space="preserve">     Outdoor Signage Phase 2 (Q2)</t>
  </si>
  <si>
    <t>(10) LB Blvd Signal Wraps</t>
  </si>
  <si>
    <t xml:space="preserve">     Outdoor Signage Phase 3 (Q3)</t>
  </si>
  <si>
    <t>LBT Bus Tails</t>
  </si>
  <si>
    <t xml:space="preserve">   5213 Marketing</t>
  </si>
  <si>
    <t>Downtown Scene Giveaway (year-round)</t>
  </si>
  <si>
    <t>$200 every month beginning February</t>
  </si>
  <si>
    <t xml:space="preserve">      5202-21 Outdoor Advertising</t>
  </si>
  <si>
    <t>Street Pole Banners (summer)</t>
  </si>
  <si>
    <t>5213 Marketing Personnel</t>
  </si>
  <si>
    <t>Intern</t>
  </si>
  <si>
    <t>(Budget 340 hrs at $15/hr) Intern would support staff with social media prep, monitoring accounts for messages, interacting with posts, the compilation of DLBA newsletters, including the Business Resource Newsletter and Downtown Scene Newsletter, as well as other DLBA digital communications as needed. This includes gathering information, drafting items in an easy-to-read format, and creating draft Mailchimp campaigns.</t>
  </si>
  <si>
    <t>FY20-21 Supplemental Budget Expansion</t>
  </si>
  <si>
    <t>Original + Supplemental Budget</t>
  </si>
  <si>
    <t>Total Year Budget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</si>
</sst>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 _€"/>
  </numFmts>
  <fonts count="7"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Tahoma"/>
      <family val="2"/>
    </font>
    <font>
      <sz val="8"/>
      <color indexed="8"/>
      <name val="Arial"/>
      <family val="2"/>
    </font>
    <font>
      <b/>
      <sz val="8"/>
      <color indexed="8"/>
      <name val="Arial"/>
      <family val="2"/>
    </font>
    <font>
      <b/>
      <sz val="10"/>
      <color rgb="FF000000"/>
      <name val="Tahoma"/>
      <family val="2"/>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1">
    <xf numFmtId="0" fontId="0" fillId="0" borderId="0"/>
  </cellStyleXfs>
  <cellXfs count="40">
    <xf numFmtId="0" fontId="0" fillId="0" borderId="0" xfId="0"/>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center"/>
    </xf>
    <xf numFmtId="16" fontId="1" fillId="0" borderId="1" xfId="0" applyNumberFormat="1"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1" fillId="0" borderId="3" xfId="0" applyFont="1" applyBorder="1" applyAlignment="1">
      <alignment horizontal="center"/>
    </xf>
    <xf numFmtId="0" fontId="0" fillId="3" borderId="1" xfId="0" applyFill="1" applyBorder="1"/>
    <xf numFmtId="3" fontId="0" fillId="0" borderId="1" xfId="0" applyNumberFormat="1" applyBorder="1"/>
    <xf numFmtId="3" fontId="0" fillId="0" borderId="0" xfId="0" applyNumberFormat="1"/>
    <xf numFmtId="3" fontId="1" fillId="0" borderId="1" xfId="0" applyNumberFormat="1" applyFont="1" applyBorder="1"/>
    <xf numFmtId="3" fontId="1" fillId="0" borderId="0" xfId="0" applyNumberFormat="1" applyFont="1"/>
    <xf numFmtId="0" fontId="1" fillId="0" borderId="1" xfId="0" applyFont="1" applyBorder="1"/>
    <xf numFmtId="0" fontId="1" fillId="0" borderId="0" xfId="0" applyFont="1"/>
    <xf numFmtId="3" fontId="0" fillId="3" borderId="1" xfId="0" applyNumberFormat="1" applyFill="1" applyBorder="1"/>
    <xf numFmtId="0" fontId="1" fillId="2" borderId="1" xfId="0" applyFont="1" applyFill="1" applyBorder="1" applyAlignment="1">
      <alignment horizontal="center"/>
    </xf>
    <xf numFmtId="3" fontId="1" fillId="2" borderId="1" xfId="0" applyNumberFormat="1" applyFont="1" applyFill="1" applyBorder="1"/>
    <xf numFmtId="0" fontId="0" fillId="0" borderId="1" xfId="0" applyBorder="1" applyAlignment="1">
      <alignment horizontal="left"/>
    </xf>
    <xf numFmtId="0" fontId="2" fillId="0" borderId="1" xfId="0" applyFont="1" applyBorder="1"/>
    <xf numFmtId="0" fontId="3" fillId="0" borderId="1" xfId="0" applyFont="1" applyBorder="1" applyAlignment="1">
      <alignment horizontal="left" vertical="center" readingOrder="1"/>
    </xf>
    <xf numFmtId="0" fontId="3" fillId="0" borderId="1" xfId="0" applyFont="1" applyBorder="1" applyAlignment="1">
      <alignment horizontal="left" vertical="center" wrapText="1" readingOrder="1"/>
    </xf>
    <xf numFmtId="4" fontId="0" fillId="0" borderId="1" xfId="0" applyNumberFormat="1" applyBorder="1"/>
    <xf numFmtId="0" fontId="0" fillId="0" borderId="0" xfId="0" applyAlignment="1">
      <alignment horizontal="right"/>
    </xf>
    <xf numFmtId="0" fontId="0" fillId="0" borderId="1" xfId="0" applyBorder="1" applyAlignment="1">
      <alignment horizontal="left" vertical="center" wrapText="1"/>
    </xf>
    <xf numFmtId="164" fontId="0" fillId="2" borderId="1" xfId="0" applyNumberFormat="1" applyFill="1" applyBorder="1"/>
    <xf numFmtId="164" fontId="1" fillId="2" borderId="1" xfId="0" applyNumberFormat="1" applyFont="1" applyFill="1" applyBorder="1"/>
    <xf numFmtId="16" fontId="0" fillId="0" borderId="0" xfId="0" applyNumberFormat="1"/>
    <xf numFmtId="165" fontId="4" fillId="0" borderId="0" xfId="0" applyNumberFormat="1" applyFont="1" applyAlignment="1">
      <alignment horizontal="right" wrapText="1"/>
    </xf>
    <xf numFmtId="0" fontId="5" fillId="0" borderId="0" xfId="0" applyFont="1" applyAlignment="1">
      <alignment horizontal="left" wrapText="1"/>
    </xf>
    <xf numFmtId="165" fontId="4" fillId="0" borderId="0" xfId="0" applyNumberFormat="1" applyFont="1" applyAlignment="1">
      <alignment wrapText="1"/>
    </xf>
    <xf numFmtId="0" fontId="1" fillId="0" borderId="1" xfId="0" applyFont="1" applyFill="1" applyBorder="1" applyAlignment="1">
      <alignment horizontal="center" wrapText="1"/>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3" xfId="0" applyFont="1" applyFill="1" applyBorder="1" applyAlignment="1">
      <alignment horizontal="center"/>
    </xf>
    <xf numFmtId="0" fontId="0" fillId="3" borderId="1" xfId="0" applyFont="1" applyFill="1" applyBorder="1"/>
    <xf numFmtId="3" fontId="0" fillId="3" borderId="1" xfId="0" applyNumberFormat="1" applyFont="1" applyFill="1" applyBorder="1" applyAlignment="1">
      <alignment horizontal="right"/>
    </xf>
    <xf numFmtId="0" fontId="0" fillId="4" borderId="1" xfId="0" applyFill="1" applyBorder="1" applyAlignment="1">
      <alignment horizontal="right"/>
    </xf>
    <xf numFmtId="3" fontId="0" fillId="4" borderId="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10DD5-774F-4152-A795-0D2B93C11092}">
  <sheetPr codeName="Sheet11">
    <tabColor rgb="FFFFFF00"/>
  </sheetPr>
  <dimension ref="A1:AS65"/>
  <sheetViews>
    <sheetView tabSelected="1" workbookViewId="0">
      <pane xSplit="4" ySplit="4" topLeftCell="E5" activePane="bottomRight" state="frozen"/>
      <selection pane="topRight" activeCell="C1" sqref="C1"/>
      <selection pane="bottomLeft" activeCell="A5" sqref="A5"/>
      <selection pane="bottomRight" activeCell="H46" sqref="H46"/>
    </sheetView>
  </sheetViews>
  <sheetFormatPr defaultColWidth="8.88671875" defaultRowHeight="14.4" x14ac:dyDescent="0.3"/>
  <cols>
    <col min="1" max="1" width="29.33203125" hidden="1" customWidth="1"/>
    <col min="2" max="2" width="70.109375" customWidth="1"/>
    <col min="3" max="3" width="10.88671875" customWidth="1"/>
    <col min="4" max="4" width="14.88671875" bestFit="1" customWidth="1"/>
    <col min="5" max="5" width="15.6640625" customWidth="1"/>
    <col min="6" max="6" width="4.88671875" customWidth="1"/>
    <col min="7" max="7" width="13.6640625" bestFit="1" customWidth="1"/>
    <col min="8" max="8" width="25.109375" bestFit="1" customWidth="1"/>
    <col min="9" max="9" width="12.5546875" bestFit="1" customWidth="1"/>
    <col min="10" max="10" width="49.33203125" customWidth="1"/>
  </cols>
  <sheetData>
    <row r="1" spans="2:13" x14ac:dyDescent="0.3">
      <c r="B1" s="1"/>
      <c r="C1" s="1"/>
      <c r="D1" s="1"/>
      <c r="E1" s="2"/>
      <c r="G1" s="3"/>
      <c r="H1" s="1"/>
      <c r="I1" s="1"/>
      <c r="J1" s="1"/>
    </row>
    <row r="2" spans="2:13" x14ac:dyDescent="0.3">
      <c r="B2" s="33" t="s">
        <v>0</v>
      </c>
      <c r="C2" s="34"/>
      <c r="D2" s="34"/>
      <c r="E2" s="34"/>
      <c r="F2" s="34"/>
      <c r="G2" s="34"/>
      <c r="H2" s="34"/>
      <c r="I2" s="35"/>
      <c r="J2" s="1"/>
    </row>
    <row r="3" spans="2:13" s="7" customFormat="1" x14ac:dyDescent="0.3">
      <c r="B3" s="4"/>
      <c r="C3" s="4"/>
      <c r="D3" s="5"/>
      <c r="E3" s="6"/>
      <c r="G3" s="8"/>
      <c r="H3" s="4"/>
      <c r="I3" s="4"/>
      <c r="J3" s="4"/>
    </row>
    <row r="4" spans="2:13" s="7" customFormat="1" ht="28.8" x14ac:dyDescent="0.3">
      <c r="B4" s="4" t="s">
        <v>1</v>
      </c>
      <c r="C4" s="4" t="s">
        <v>2</v>
      </c>
      <c r="D4" s="4" t="s">
        <v>3</v>
      </c>
      <c r="E4" s="4" t="s">
        <v>4</v>
      </c>
      <c r="G4" s="32" t="s">
        <v>5</v>
      </c>
      <c r="H4" s="4" t="s">
        <v>6</v>
      </c>
      <c r="I4" s="4" t="s">
        <v>4</v>
      </c>
      <c r="J4" s="4"/>
    </row>
    <row r="5" spans="2:13" hidden="1" x14ac:dyDescent="0.3">
      <c r="B5" s="1" t="s">
        <v>7</v>
      </c>
      <c r="C5" s="9"/>
      <c r="D5" s="10">
        <v>47560</v>
      </c>
      <c r="E5" s="10">
        <f>+C5-D5</f>
        <v>-47560</v>
      </c>
      <c r="F5" s="11"/>
      <c r="G5" s="1">
        <v>0</v>
      </c>
      <c r="H5" s="10">
        <f>+D5+G5</f>
        <v>47560</v>
      </c>
      <c r="I5" s="10">
        <f>(D5+G5)</f>
        <v>47560</v>
      </c>
      <c r="J5" s="1"/>
    </row>
    <row r="6" spans="2:13" hidden="1" x14ac:dyDescent="0.3">
      <c r="B6" s="1" t="s">
        <v>8</v>
      </c>
      <c r="C6" s="9"/>
      <c r="D6" s="10">
        <v>14971</v>
      </c>
      <c r="E6" s="10">
        <f t="shared" ref="E6:E12" si="0">+C6-D6</f>
        <v>-14971</v>
      </c>
      <c r="F6" s="11"/>
      <c r="G6" s="1">
        <v>0</v>
      </c>
      <c r="H6" s="10">
        <f t="shared" ref="H6:H12" si="1">+D6+G6</f>
        <v>14971</v>
      </c>
      <c r="I6" s="10">
        <f>(D6+G8)</f>
        <v>14971</v>
      </c>
      <c r="J6" s="1"/>
    </row>
    <row r="7" spans="2:13" hidden="1" x14ac:dyDescent="0.3">
      <c r="B7" s="1" t="s">
        <v>9</v>
      </c>
      <c r="C7" s="9"/>
      <c r="D7" s="10">
        <v>5000</v>
      </c>
      <c r="E7" s="10">
        <f t="shared" si="0"/>
        <v>-5000</v>
      </c>
      <c r="F7" s="11"/>
      <c r="G7" s="1">
        <v>0</v>
      </c>
      <c r="H7" s="10">
        <f t="shared" si="1"/>
        <v>5000</v>
      </c>
      <c r="I7" s="10">
        <f>(D7+G9)</f>
        <v>5000</v>
      </c>
      <c r="J7" s="1"/>
    </row>
    <row r="8" spans="2:13" hidden="1" x14ac:dyDescent="0.3">
      <c r="B8" s="1" t="s">
        <v>10</v>
      </c>
      <c r="C8" s="9"/>
      <c r="D8" s="10">
        <v>4500</v>
      </c>
      <c r="E8" s="10">
        <f t="shared" si="0"/>
        <v>-4500</v>
      </c>
      <c r="F8" s="11"/>
      <c r="G8" s="1">
        <v>0</v>
      </c>
      <c r="H8" s="10">
        <f t="shared" si="1"/>
        <v>4500</v>
      </c>
      <c r="I8" s="10">
        <f>(D8+G10)</f>
        <v>4500</v>
      </c>
      <c r="J8" s="1"/>
    </row>
    <row r="9" spans="2:13" hidden="1" x14ac:dyDescent="0.3">
      <c r="B9" s="1" t="s">
        <v>11</v>
      </c>
      <c r="C9" s="9"/>
      <c r="D9" s="10">
        <v>15956</v>
      </c>
      <c r="E9" s="10">
        <f t="shared" si="0"/>
        <v>-15956</v>
      </c>
      <c r="F9" s="11"/>
      <c r="G9" s="1">
        <v>0</v>
      </c>
      <c r="H9" s="10">
        <f t="shared" si="1"/>
        <v>15956</v>
      </c>
      <c r="I9" s="10">
        <f>(D9+G13)</f>
        <v>15956</v>
      </c>
      <c r="J9" s="1"/>
    </row>
    <row r="10" spans="2:13" hidden="1" x14ac:dyDescent="0.3">
      <c r="B10" s="1" t="s">
        <v>12</v>
      </c>
      <c r="C10" s="9"/>
      <c r="D10" s="10">
        <v>2500</v>
      </c>
      <c r="E10" s="10">
        <f t="shared" si="0"/>
        <v>-2500</v>
      </c>
      <c r="F10" s="11"/>
      <c r="G10" s="1">
        <v>0</v>
      </c>
      <c r="H10" s="10">
        <f t="shared" si="1"/>
        <v>2500</v>
      </c>
      <c r="I10" s="10">
        <f>(D10+G14)</f>
        <v>2500</v>
      </c>
      <c r="J10" s="1"/>
    </row>
    <row r="11" spans="2:13" hidden="1" x14ac:dyDescent="0.3">
      <c r="B11" s="1" t="s">
        <v>13</v>
      </c>
      <c r="C11" s="9"/>
      <c r="D11" s="10">
        <v>1878</v>
      </c>
      <c r="E11" s="10">
        <f t="shared" si="0"/>
        <v>-1878</v>
      </c>
      <c r="F11" s="11"/>
      <c r="G11" s="1">
        <v>0</v>
      </c>
      <c r="H11" s="10">
        <f t="shared" si="1"/>
        <v>1878</v>
      </c>
      <c r="I11" s="10">
        <f>(D11+G15)</f>
        <v>1878</v>
      </c>
      <c r="J11" s="1"/>
    </row>
    <row r="12" spans="2:13" hidden="1" x14ac:dyDescent="0.3">
      <c r="B12" s="1" t="s">
        <v>14</v>
      </c>
      <c r="C12" s="9"/>
      <c r="D12" s="10">
        <v>651</v>
      </c>
      <c r="E12" s="10">
        <f t="shared" si="0"/>
        <v>-651</v>
      </c>
      <c r="F12" s="11"/>
      <c r="G12" s="1">
        <v>0</v>
      </c>
      <c r="H12" s="10">
        <f t="shared" si="1"/>
        <v>651</v>
      </c>
      <c r="I12" s="10">
        <f>(D12+G16)</f>
        <v>651</v>
      </c>
      <c r="J12" s="1"/>
    </row>
    <row r="13" spans="2:13" hidden="1" x14ac:dyDescent="0.3">
      <c r="B13" s="4" t="s">
        <v>15</v>
      </c>
      <c r="C13" s="12">
        <f>SUM(C5:C12)</f>
        <v>0</v>
      </c>
      <c r="D13" s="12">
        <f>SUM(D5:D12)</f>
        <v>93016</v>
      </c>
      <c r="E13" s="12">
        <f t="shared" ref="E13:H13" si="2">SUM(E5:E12)</f>
        <v>-93016</v>
      </c>
      <c r="F13" s="13"/>
      <c r="G13" s="12">
        <f t="shared" si="2"/>
        <v>0</v>
      </c>
      <c r="H13" s="12">
        <f t="shared" si="2"/>
        <v>93016</v>
      </c>
      <c r="I13" s="12">
        <f>(D13+G15)</f>
        <v>93016</v>
      </c>
      <c r="J13" s="1"/>
      <c r="K13" s="11"/>
      <c r="M13" s="11"/>
    </row>
    <row r="14" spans="2:13" x14ac:dyDescent="0.3">
      <c r="B14" s="4"/>
      <c r="C14" s="1"/>
      <c r="D14" s="12"/>
      <c r="E14" s="1"/>
      <c r="G14" s="1"/>
      <c r="H14" s="1"/>
      <c r="I14" s="12"/>
      <c r="J14" s="1"/>
    </row>
    <row r="15" spans="2:13" s="15" customFormat="1" x14ac:dyDescent="0.3">
      <c r="B15" s="4" t="s">
        <v>16</v>
      </c>
      <c r="C15" s="12"/>
      <c r="D15" s="12"/>
      <c r="E15" s="12"/>
      <c r="F15" s="13"/>
      <c r="G15" s="12"/>
      <c r="H15" s="12"/>
      <c r="I15" s="1"/>
      <c r="J15" s="14"/>
    </row>
    <row r="16" spans="2:13" s="15" customFormat="1" x14ac:dyDescent="0.3">
      <c r="B16" s="4" t="s">
        <v>17</v>
      </c>
      <c r="C16" s="14"/>
      <c r="D16" s="4"/>
      <c r="E16" s="14"/>
      <c r="G16" s="14"/>
      <c r="H16" s="14"/>
      <c r="I16" s="4"/>
      <c r="J16" s="14"/>
    </row>
    <row r="17" spans="2:10" x14ac:dyDescent="0.3">
      <c r="B17" s="14"/>
      <c r="C17" s="4" t="s">
        <v>2</v>
      </c>
      <c r="D17" s="4" t="s">
        <v>18</v>
      </c>
      <c r="E17" s="4" t="s">
        <v>4</v>
      </c>
      <c r="F17" s="7"/>
      <c r="G17" s="4" t="s">
        <v>19</v>
      </c>
      <c r="H17" s="4" t="s">
        <v>76</v>
      </c>
      <c r="I17" s="4" t="s">
        <v>20</v>
      </c>
      <c r="J17" s="1"/>
    </row>
    <row r="18" spans="2:10" x14ac:dyDescent="0.3">
      <c r="B18" s="1" t="s">
        <v>21</v>
      </c>
      <c r="C18" s="37">
        <v>2252</v>
      </c>
      <c r="D18" s="10">
        <v>7600</v>
      </c>
      <c r="E18" s="10">
        <f t="shared" ref="E18:E37" si="3">+C18-D18</f>
        <v>-5348</v>
      </c>
      <c r="F18" s="11"/>
      <c r="G18" s="38">
        <v>0</v>
      </c>
      <c r="H18" s="39">
        <f t="shared" ref="H18:H37" si="4">+D18+G18</f>
        <v>7600</v>
      </c>
      <c r="I18" s="39">
        <f>+C18-H18</f>
        <v>-5348</v>
      </c>
      <c r="J18" s="1"/>
    </row>
    <row r="19" spans="2:10" s="15" customFormat="1" x14ac:dyDescent="0.3">
      <c r="B19" s="1" t="s">
        <v>22</v>
      </c>
      <c r="C19" s="36">
        <v>16</v>
      </c>
      <c r="D19" s="10">
        <v>5000</v>
      </c>
      <c r="E19" s="10">
        <f t="shared" si="3"/>
        <v>-4984</v>
      </c>
      <c r="F19" s="11"/>
      <c r="G19" s="38">
        <v>0</v>
      </c>
      <c r="H19" s="39">
        <f t="shared" si="4"/>
        <v>5000</v>
      </c>
      <c r="I19" s="39">
        <f t="shared" ref="I19:I37" si="5">+C19-H19</f>
        <v>-4984</v>
      </c>
      <c r="J19" s="14"/>
    </row>
    <row r="20" spans="2:10" x14ac:dyDescent="0.3">
      <c r="B20" s="1" t="s">
        <v>10</v>
      </c>
      <c r="C20" s="16">
        <v>2790</v>
      </c>
      <c r="D20" s="10">
        <v>4500</v>
      </c>
      <c r="E20" s="10">
        <f t="shared" si="3"/>
        <v>-1710</v>
      </c>
      <c r="F20" s="11"/>
      <c r="G20" s="38">
        <v>0</v>
      </c>
      <c r="H20" s="39">
        <f t="shared" si="4"/>
        <v>4500</v>
      </c>
      <c r="I20" s="39">
        <f t="shared" si="5"/>
        <v>-1710</v>
      </c>
      <c r="J20" s="1"/>
    </row>
    <row r="21" spans="2:10" x14ac:dyDescent="0.3">
      <c r="B21" s="1" t="s">
        <v>23</v>
      </c>
      <c r="C21" s="9">
        <v>0</v>
      </c>
      <c r="D21" s="10">
        <v>2900</v>
      </c>
      <c r="E21" s="10">
        <f t="shared" si="3"/>
        <v>-2900</v>
      </c>
      <c r="F21" s="11"/>
      <c r="G21" s="38">
        <v>0</v>
      </c>
      <c r="H21" s="39">
        <f t="shared" si="4"/>
        <v>2900</v>
      </c>
      <c r="I21" s="39">
        <f t="shared" si="5"/>
        <v>-2900</v>
      </c>
      <c r="J21" s="1"/>
    </row>
    <row r="22" spans="2:10" x14ac:dyDescent="0.3">
      <c r="B22" s="1" t="s">
        <v>24</v>
      </c>
      <c r="C22" s="16">
        <v>2500</v>
      </c>
      <c r="D22" s="10">
        <v>4300</v>
      </c>
      <c r="E22" s="10">
        <f t="shared" si="3"/>
        <v>-1800</v>
      </c>
      <c r="F22" s="11"/>
      <c r="G22" s="38">
        <v>0</v>
      </c>
      <c r="H22" s="39">
        <f t="shared" si="4"/>
        <v>4300</v>
      </c>
      <c r="I22" s="39">
        <f t="shared" si="5"/>
        <v>-1800</v>
      </c>
      <c r="J22" s="1"/>
    </row>
    <row r="23" spans="2:10" x14ac:dyDescent="0.3">
      <c r="B23" s="1" t="s">
        <v>25</v>
      </c>
      <c r="C23" s="9">
        <v>154</v>
      </c>
      <c r="D23" s="10">
        <f>8500-3000</f>
        <v>5500</v>
      </c>
      <c r="E23" s="10">
        <f t="shared" si="3"/>
        <v>-5346</v>
      </c>
      <c r="F23" s="11"/>
      <c r="G23" s="38">
        <v>0</v>
      </c>
      <c r="H23" s="39">
        <f t="shared" si="4"/>
        <v>5500</v>
      </c>
      <c r="I23" s="39">
        <f t="shared" si="5"/>
        <v>-5346</v>
      </c>
      <c r="J23" s="1"/>
    </row>
    <row r="24" spans="2:10" x14ac:dyDescent="0.3">
      <c r="B24" s="1" t="s">
        <v>26</v>
      </c>
      <c r="C24" s="9">
        <v>425</v>
      </c>
      <c r="D24" s="10">
        <v>8333</v>
      </c>
      <c r="E24" s="10">
        <f t="shared" si="3"/>
        <v>-7908</v>
      </c>
      <c r="F24" s="11"/>
      <c r="G24" s="38">
        <v>0</v>
      </c>
      <c r="H24" s="39">
        <f t="shared" si="4"/>
        <v>8333</v>
      </c>
      <c r="I24" s="39">
        <f t="shared" si="5"/>
        <v>-7908</v>
      </c>
      <c r="J24" s="1"/>
    </row>
    <row r="25" spans="2:10" x14ac:dyDescent="0.3">
      <c r="B25" s="1" t="s">
        <v>27</v>
      </c>
      <c r="C25" s="16">
        <v>3092</v>
      </c>
      <c r="D25" s="10">
        <v>5000</v>
      </c>
      <c r="E25" s="10">
        <f t="shared" si="3"/>
        <v>-1908</v>
      </c>
      <c r="F25" s="11"/>
      <c r="G25" s="38">
        <v>0</v>
      </c>
      <c r="H25" s="39">
        <f t="shared" si="4"/>
        <v>5000</v>
      </c>
      <c r="I25" s="39">
        <f t="shared" si="5"/>
        <v>-1908</v>
      </c>
      <c r="J25" s="1"/>
    </row>
    <row r="26" spans="2:10" x14ac:dyDescent="0.3">
      <c r="B26" s="1" t="s">
        <v>8</v>
      </c>
      <c r="C26" s="9">
        <v>0</v>
      </c>
      <c r="D26" s="10">
        <v>1000</v>
      </c>
      <c r="E26" s="10">
        <f t="shared" si="3"/>
        <v>-1000</v>
      </c>
      <c r="F26" s="11"/>
      <c r="G26" s="38">
        <v>0</v>
      </c>
      <c r="H26" s="39">
        <f t="shared" si="4"/>
        <v>1000</v>
      </c>
      <c r="I26" s="39">
        <f t="shared" si="5"/>
        <v>-1000</v>
      </c>
      <c r="J26" s="1"/>
    </row>
    <row r="27" spans="2:10" x14ac:dyDescent="0.3">
      <c r="B27" s="1" t="s">
        <v>12</v>
      </c>
      <c r="C27" s="9">
        <v>0</v>
      </c>
      <c r="D27" s="10">
        <f>+D10</f>
        <v>2500</v>
      </c>
      <c r="E27" s="10">
        <f t="shared" si="3"/>
        <v>-2500</v>
      </c>
      <c r="F27" s="11"/>
      <c r="G27" s="38">
        <v>0</v>
      </c>
      <c r="H27" s="39">
        <f t="shared" si="4"/>
        <v>2500</v>
      </c>
      <c r="I27" s="39">
        <f t="shared" si="5"/>
        <v>-2500</v>
      </c>
      <c r="J27" s="1"/>
    </row>
    <row r="28" spans="2:10" x14ac:dyDescent="0.3">
      <c r="B28" s="1" t="s">
        <v>28</v>
      </c>
      <c r="C28" s="9"/>
      <c r="D28" s="10"/>
      <c r="E28" s="10"/>
      <c r="F28" s="11"/>
      <c r="G28" s="38"/>
      <c r="H28" s="39"/>
      <c r="I28" s="39"/>
      <c r="J28" s="1"/>
    </row>
    <row r="29" spans="2:10" x14ac:dyDescent="0.3">
      <c r="B29" s="1" t="s">
        <v>29</v>
      </c>
      <c r="C29" s="16">
        <v>4000</v>
      </c>
      <c r="D29" s="10">
        <v>3500</v>
      </c>
      <c r="E29" s="10">
        <f t="shared" si="3"/>
        <v>500</v>
      </c>
      <c r="F29" s="11"/>
      <c r="G29" s="38">
        <v>0</v>
      </c>
      <c r="H29" s="39">
        <f t="shared" si="4"/>
        <v>3500</v>
      </c>
      <c r="I29" s="39">
        <f t="shared" si="5"/>
        <v>500</v>
      </c>
      <c r="J29" s="1"/>
    </row>
    <row r="30" spans="2:10" x14ac:dyDescent="0.3">
      <c r="B30" s="1" t="s">
        <v>30</v>
      </c>
      <c r="C30" s="9">
        <v>0</v>
      </c>
      <c r="D30" s="10">
        <v>3500</v>
      </c>
      <c r="E30" s="10">
        <f t="shared" si="3"/>
        <v>-3500</v>
      </c>
      <c r="F30" s="11"/>
      <c r="G30" s="38">
        <v>0</v>
      </c>
      <c r="H30" s="39">
        <f t="shared" si="4"/>
        <v>3500</v>
      </c>
      <c r="I30" s="39">
        <f t="shared" si="5"/>
        <v>-3500</v>
      </c>
      <c r="J30" s="1"/>
    </row>
    <row r="31" spans="2:10" x14ac:dyDescent="0.3">
      <c r="B31" s="1" t="s">
        <v>31</v>
      </c>
      <c r="C31" s="9">
        <v>0</v>
      </c>
      <c r="D31" s="10">
        <v>3500</v>
      </c>
      <c r="E31" s="10">
        <f t="shared" si="3"/>
        <v>-3500</v>
      </c>
      <c r="F31" s="11"/>
      <c r="G31" s="38">
        <v>0</v>
      </c>
      <c r="H31" s="39">
        <f t="shared" si="4"/>
        <v>3500</v>
      </c>
      <c r="I31" s="39">
        <f t="shared" si="5"/>
        <v>-3500</v>
      </c>
      <c r="J31" s="1"/>
    </row>
    <row r="32" spans="2:10" x14ac:dyDescent="0.3">
      <c r="B32" s="1" t="s">
        <v>32</v>
      </c>
      <c r="C32" s="16">
        <v>15000</v>
      </c>
      <c r="D32" s="10">
        <v>15000</v>
      </c>
      <c r="E32" s="10">
        <f t="shared" si="3"/>
        <v>0</v>
      </c>
      <c r="F32" s="11"/>
      <c r="G32" s="38">
        <v>0</v>
      </c>
      <c r="H32" s="39">
        <f t="shared" si="4"/>
        <v>15000</v>
      </c>
      <c r="I32" s="39">
        <f t="shared" si="5"/>
        <v>0</v>
      </c>
      <c r="J32" s="1"/>
    </row>
    <row r="33" spans="1:11" x14ac:dyDescent="0.3">
      <c r="B33" s="1" t="s">
        <v>33</v>
      </c>
      <c r="C33" s="16">
        <v>834</v>
      </c>
      <c r="D33" s="10">
        <v>3300</v>
      </c>
      <c r="E33" s="10">
        <f t="shared" si="3"/>
        <v>-2466</v>
      </c>
      <c r="F33" s="11"/>
      <c r="G33" s="38">
        <v>0</v>
      </c>
      <c r="H33" s="39">
        <f t="shared" si="4"/>
        <v>3300</v>
      </c>
      <c r="I33" s="39">
        <f t="shared" si="5"/>
        <v>-2466</v>
      </c>
      <c r="J33" s="1"/>
    </row>
    <row r="34" spans="1:11" x14ac:dyDescent="0.3">
      <c r="B34" s="1" t="s">
        <v>34</v>
      </c>
      <c r="C34" s="16">
        <v>834</v>
      </c>
      <c r="D34" s="10">
        <v>3300</v>
      </c>
      <c r="E34" s="10">
        <f t="shared" si="3"/>
        <v>-2466</v>
      </c>
      <c r="F34" s="11"/>
      <c r="G34" s="38">
        <v>0</v>
      </c>
      <c r="H34" s="39">
        <f t="shared" si="4"/>
        <v>3300</v>
      </c>
      <c r="I34" s="39">
        <f t="shared" si="5"/>
        <v>-2466</v>
      </c>
      <c r="J34" s="1"/>
    </row>
    <row r="35" spans="1:11" x14ac:dyDescent="0.3">
      <c r="B35" s="1" t="s">
        <v>35</v>
      </c>
      <c r="C35" s="16">
        <v>0</v>
      </c>
      <c r="D35" s="10">
        <f>7208-364</f>
        <v>6844</v>
      </c>
      <c r="E35" s="10">
        <f t="shared" si="3"/>
        <v>-6844</v>
      </c>
      <c r="F35" s="11"/>
      <c r="G35" s="38">
        <v>0</v>
      </c>
      <c r="H35" s="39">
        <f t="shared" si="4"/>
        <v>6844</v>
      </c>
      <c r="I35" s="39">
        <f t="shared" si="5"/>
        <v>-6844</v>
      </c>
      <c r="J35" s="1"/>
    </row>
    <row r="36" spans="1:11" x14ac:dyDescent="0.3">
      <c r="B36" s="1" t="s">
        <v>36</v>
      </c>
      <c r="C36" s="9">
        <v>0</v>
      </c>
      <c r="D36" s="10">
        <f>2063.68+364+50</f>
        <v>2477.6799999999998</v>
      </c>
      <c r="E36" s="10">
        <f t="shared" si="3"/>
        <v>-2477.6799999999998</v>
      </c>
      <c r="F36" s="11"/>
      <c r="G36" s="38">
        <v>0</v>
      </c>
      <c r="H36" s="39">
        <f t="shared" si="4"/>
        <v>2477.6799999999998</v>
      </c>
      <c r="I36" s="39">
        <f t="shared" si="5"/>
        <v>-2477.6799999999998</v>
      </c>
      <c r="J36" s="1"/>
    </row>
    <row r="37" spans="1:11" x14ac:dyDescent="0.3">
      <c r="B37" s="1" t="s">
        <v>37</v>
      </c>
      <c r="C37" s="9">
        <v>0</v>
      </c>
      <c r="D37" s="10">
        <v>4961</v>
      </c>
      <c r="E37" s="10">
        <f t="shared" si="3"/>
        <v>-4961</v>
      </c>
      <c r="F37" s="11"/>
      <c r="G37" s="38">
        <v>0</v>
      </c>
      <c r="H37" s="39">
        <f t="shared" si="4"/>
        <v>4961</v>
      </c>
      <c r="I37" s="39">
        <f t="shared" si="5"/>
        <v>-4961</v>
      </c>
      <c r="J37" s="10"/>
      <c r="K37" s="11"/>
    </row>
    <row r="38" spans="1:11" x14ac:dyDescent="0.3">
      <c r="B38" s="17" t="s">
        <v>15</v>
      </c>
      <c r="C38" s="18">
        <f>SUM(C18:C37)</f>
        <v>31897</v>
      </c>
      <c r="D38" s="18">
        <f>SUM(D18:D37)</f>
        <v>93015.679999999993</v>
      </c>
      <c r="E38" s="18">
        <f>SUM(E18:E37)</f>
        <v>-61118.68</v>
      </c>
      <c r="F38" s="11"/>
      <c r="G38" s="18">
        <f>SUM(G18:G37)</f>
        <v>0</v>
      </c>
      <c r="H38" s="18">
        <f>SUM(H18:H37)</f>
        <v>93015.679999999993</v>
      </c>
      <c r="I38" s="18">
        <f>SUM(I18:I37)</f>
        <v>-61118.68</v>
      </c>
      <c r="J38" s="1"/>
    </row>
    <row r="39" spans="1:11" x14ac:dyDescent="0.3">
      <c r="B39" s="4" t="s">
        <v>38</v>
      </c>
      <c r="C39" s="1"/>
      <c r="D39" s="4"/>
      <c r="E39" s="1"/>
      <c r="F39" s="11"/>
      <c r="G39" s="1"/>
      <c r="H39" s="1"/>
      <c r="I39" s="4"/>
      <c r="J39" s="14" t="s">
        <v>39</v>
      </c>
    </row>
    <row r="40" spans="1:11" x14ac:dyDescent="0.3">
      <c r="A40" t="s">
        <v>40</v>
      </c>
      <c r="B40" s="19" t="s">
        <v>41</v>
      </c>
      <c r="C40" s="1"/>
      <c r="D40" s="10">
        <v>0</v>
      </c>
      <c r="E40" s="10">
        <f t="shared" ref="E40:E56" si="6">+C40-D40</f>
        <v>0</v>
      </c>
      <c r="F40" s="11"/>
      <c r="G40" s="16">
        <v>28400</v>
      </c>
      <c r="H40" s="10">
        <f>+G40</f>
        <v>28400</v>
      </c>
      <c r="I40" s="10">
        <f t="shared" ref="I40:I56" si="7">+C40-H40</f>
        <v>-28400</v>
      </c>
      <c r="J40" s="20" t="s">
        <v>42</v>
      </c>
    </row>
    <row r="41" spans="1:11" x14ac:dyDescent="0.3">
      <c r="A41" t="s">
        <v>43</v>
      </c>
      <c r="B41" s="1" t="s">
        <v>44</v>
      </c>
      <c r="C41" s="4"/>
      <c r="D41" s="10"/>
      <c r="E41" s="10"/>
      <c r="F41" s="11"/>
      <c r="G41" s="16"/>
      <c r="H41" s="10"/>
      <c r="I41" s="10"/>
      <c r="J41" s="1"/>
    </row>
    <row r="42" spans="1:11" x14ac:dyDescent="0.3">
      <c r="A42" t="s">
        <v>43</v>
      </c>
      <c r="B42" s="1" t="s">
        <v>45</v>
      </c>
      <c r="C42" s="4"/>
      <c r="D42" s="10">
        <v>0</v>
      </c>
      <c r="E42" s="10">
        <f t="shared" si="6"/>
        <v>0</v>
      </c>
      <c r="F42" s="11"/>
      <c r="G42" s="16">
        <v>2100</v>
      </c>
      <c r="H42" s="10">
        <f t="shared" ref="H41:H56" si="8">+G42</f>
        <v>2100</v>
      </c>
      <c r="I42" s="10">
        <f t="shared" si="7"/>
        <v>-2100</v>
      </c>
      <c r="J42" s="21" t="s">
        <v>46</v>
      </c>
    </row>
    <row r="43" spans="1:11" x14ac:dyDescent="0.3">
      <c r="A43" t="s">
        <v>43</v>
      </c>
      <c r="B43" s="1" t="s">
        <v>47</v>
      </c>
      <c r="C43" s="1"/>
      <c r="D43" s="10">
        <v>0</v>
      </c>
      <c r="E43" s="10">
        <f t="shared" si="6"/>
        <v>0</v>
      </c>
      <c r="F43" s="11"/>
      <c r="G43" s="16">
        <v>2100</v>
      </c>
      <c r="H43" s="10">
        <f t="shared" si="8"/>
        <v>2100</v>
      </c>
      <c r="I43" s="10">
        <f t="shared" si="7"/>
        <v>-2100</v>
      </c>
      <c r="J43" s="21" t="s">
        <v>46</v>
      </c>
    </row>
    <row r="44" spans="1:11" ht="26.4" x14ac:dyDescent="0.3">
      <c r="A44" t="s">
        <v>43</v>
      </c>
      <c r="B44" s="1" t="s">
        <v>48</v>
      </c>
      <c r="C44" s="1"/>
      <c r="D44" s="10">
        <v>0</v>
      </c>
      <c r="E44" s="10">
        <f t="shared" si="6"/>
        <v>0</v>
      </c>
      <c r="F44" s="11"/>
      <c r="G44" s="16">
        <v>2400</v>
      </c>
      <c r="H44" s="10">
        <f t="shared" si="8"/>
        <v>2400</v>
      </c>
      <c r="I44" s="10">
        <f t="shared" si="7"/>
        <v>-2400</v>
      </c>
      <c r="J44" s="22" t="s">
        <v>49</v>
      </c>
    </row>
    <row r="45" spans="1:11" x14ac:dyDescent="0.3">
      <c r="A45" t="s">
        <v>43</v>
      </c>
      <c r="B45" s="1" t="s">
        <v>50</v>
      </c>
      <c r="C45" s="1"/>
      <c r="D45" s="10">
        <v>0</v>
      </c>
      <c r="E45" s="10">
        <f t="shared" si="6"/>
        <v>0</v>
      </c>
      <c r="F45" s="11"/>
      <c r="G45" s="16">
        <v>15000</v>
      </c>
      <c r="H45" s="10">
        <f t="shared" si="8"/>
        <v>15000</v>
      </c>
      <c r="I45" s="10">
        <f t="shared" si="7"/>
        <v>-15000</v>
      </c>
      <c r="J45" s="22" t="s">
        <v>51</v>
      </c>
    </row>
    <row r="46" spans="1:11" ht="26.4" x14ac:dyDescent="0.3">
      <c r="A46" t="s">
        <v>43</v>
      </c>
      <c r="B46" s="1" t="s">
        <v>52</v>
      </c>
      <c r="C46" s="23"/>
      <c r="D46" s="10">
        <v>0</v>
      </c>
      <c r="E46" s="10">
        <f t="shared" si="6"/>
        <v>0</v>
      </c>
      <c r="F46" s="11"/>
      <c r="G46" s="16">
        <v>5297</v>
      </c>
      <c r="H46" s="10">
        <f t="shared" si="8"/>
        <v>5297</v>
      </c>
      <c r="I46" s="10">
        <f t="shared" si="7"/>
        <v>-5297</v>
      </c>
      <c r="J46" s="22" t="s">
        <v>53</v>
      </c>
    </row>
    <row r="47" spans="1:11" x14ac:dyDescent="0.3">
      <c r="A47" t="s">
        <v>43</v>
      </c>
      <c r="B47" s="1" t="s">
        <v>54</v>
      </c>
      <c r="C47" s="1"/>
      <c r="D47" s="10">
        <v>0</v>
      </c>
      <c r="E47" s="10">
        <f t="shared" si="6"/>
        <v>0</v>
      </c>
      <c r="F47" s="11"/>
      <c r="G47" s="16">
        <v>2839</v>
      </c>
      <c r="H47" s="10">
        <f t="shared" si="8"/>
        <v>2839</v>
      </c>
      <c r="I47" s="10">
        <f t="shared" si="7"/>
        <v>-2839</v>
      </c>
      <c r="J47" s="21" t="s">
        <v>55</v>
      </c>
    </row>
    <row r="48" spans="1:11" x14ac:dyDescent="0.3">
      <c r="A48" t="s">
        <v>43</v>
      </c>
      <c r="B48" s="1" t="s">
        <v>56</v>
      </c>
      <c r="C48" s="1"/>
      <c r="D48" s="10">
        <v>0</v>
      </c>
      <c r="E48" s="10">
        <f t="shared" si="6"/>
        <v>0</v>
      </c>
      <c r="F48" s="11"/>
      <c r="G48" s="16">
        <v>600</v>
      </c>
      <c r="H48" s="10">
        <f t="shared" si="8"/>
        <v>600</v>
      </c>
      <c r="I48" s="10">
        <f t="shared" si="7"/>
        <v>-600</v>
      </c>
      <c r="J48" s="20" t="s">
        <v>57</v>
      </c>
    </row>
    <row r="49" spans="1:10" x14ac:dyDescent="0.3">
      <c r="A49" t="s">
        <v>43</v>
      </c>
      <c r="B49" s="1" t="s">
        <v>58</v>
      </c>
      <c r="C49" s="1"/>
      <c r="D49" s="10">
        <v>0</v>
      </c>
      <c r="E49" s="10">
        <f t="shared" si="6"/>
        <v>0</v>
      </c>
      <c r="F49" s="11"/>
      <c r="G49" s="16">
        <v>600</v>
      </c>
      <c r="H49" s="10">
        <f t="shared" si="8"/>
        <v>600</v>
      </c>
      <c r="I49" s="10">
        <f t="shared" si="7"/>
        <v>-600</v>
      </c>
      <c r="J49" s="1"/>
    </row>
    <row r="50" spans="1:10" x14ac:dyDescent="0.3">
      <c r="A50" t="s">
        <v>43</v>
      </c>
      <c r="B50" s="1" t="s">
        <v>59</v>
      </c>
      <c r="C50" s="1"/>
      <c r="D50" s="10">
        <v>0</v>
      </c>
      <c r="E50" s="10">
        <f t="shared" si="6"/>
        <v>0</v>
      </c>
      <c r="F50" s="11"/>
      <c r="G50" s="16">
        <v>600</v>
      </c>
      <c r="H50" s="10">
        <f t="shared" si="8"/>
        <v>600</v>
      </c>
      <c r="I50" s="10">
        <f t="shared" si="7"/>
        <v>-600</v>
      </c>
      <c r="J50" s="1"/>
    </row>
    <row r="51" spans="1:10" x14ac:dyDescent="0.3">
      <c r="A51" t="s">
        <v>43</v>
      </c>
      <c r="B51" s="1" t="s">
        <v>60</v>
      </c>
      <c r="C51" s="1"/>
      <c r="D51" s="10">
        <v>0</v>
      </c>
      <c r="E51" s="10">
        <f t="shared" si="6"/>
        <v>0</v>
      </c>
      <c r="F51" s="11"/>
      <c r="G51" s="16">
        <v>3000</v>
      </c>
      <c r="H51" s="10">
        <f t="shared" si="8"/>
        <v>3000</v>
      </c>
      <c r="I51" s="10">
        <f t="shared" si="7"/>
        <v>-3000</v>
      </c>
      <c r="J51" s="1" t="s">
        <v>61</v>
      </c>
    </row>
    <row r="52" spans="1:10" x14ac:dyDescent="0.3">
      <c r="A52" t="s">
        <v>43</v>
      </c>
      <c r="B52" s="1" t="s">
        <v>62</v>
      </c>
      <c r="C52" s="1"/>
      <c r="D52" s="10">
        <v>0</v>
      </c>
      <c r="E52" s="10">
        <f t="shared" si="6"/>
        <v>0</v>
      </c>
      <c r="F52" s="11"/>
      <c r="G52" s="16">
        <v>8000</v>
      </c>
      <c r="H52" s="10">
        <f t="shared" si="8"/>
        <v>8000</v>
      </c>
      <c r="I52" s="10">
        <f t="shared" si="7"/>
        <v>-8000</v>
      </c>
      <c r="J52" s="1" t="s">
        <v>63</v>
      </c>
    </row>
    <row r="53" spans="1:10" s="15" customFormat="1" x14ac:dyDescent="0.3">
      <c r="A53" t="s">
        <v>43</v>
      </c>
      <c r="B53" s="1" t="s">
        <v>64</v>
      </c>
      <c r="C53" s="1"/>
      <c r="D53" s="10">
        <v>0</v>
      </c>
      <c r="E53" s="10">
        <f t="shared" si="6"/>
        <v>0</v>
      </c>
      <c r="F53" s="11"/>
      <c r="G53" s="16">
        <v>6500</v>
      </c>
      <c r="H53" s="10">
        <f t="shared" si="8"/>
        <v>6500</v>
      </c>
      <c r="I53" s="10">
        <f t="shared" si="7"/>
        <v>-6500</v>
      </c>
      <c r="J53" s="1" t="s">
        <v>65</v>
      </c>
    </row>
    <row r="54" spans="1:10" s="15" customFormat="1" x14ac:dyDescent="0.3">
      <c r="A54" s="24" t="s">
        <v>66</v>
      </c>
      <c r="B54" s="1" t="s">
        <v>67</v>
      </c>
      <c r="C54" s="1"/>
      <c r="D54" s="10">
        <v>0</v>
      </c>
      <c r="E54" s="10">
        <f t="shared" si="6"/>
        <v>0</v>
      </c>
      <c r="F54" s="11"/>
      <c r="G54" s="16">
        <v>2200</v>
      </c>
      <c r="H54" s="10">
        <f t="shared" si="8"/>
        <v>2200</v>
      </c>
      <c r="I54" s="10">
        <f t="shared" si="7"/>
        <v>-2200</v>
      </c>
      <c r="J54" s="20" t="s">
        <v>68</v>
      </c>
    </row>
    <row r="55" spans="1:10" x14ac:dyDescent="0.3">
      <c r="A55" t="s">
        <v>69</v>
      </c>
      <c r="B55" s="1" t="s">
        <v>70</v>
      </c>
      <c r="C55" s="1"/>
      <c r="D55" s="10">
        <v>0</v>
      </c>
      <c r="E55" s="10">
        <f t="shared" si="6"/>
        <v>0</v>
      </c>
      <c r="F55" s="11"/>
      <c r="G55" s="16">
        <v>15000</v>
      </c>
      <c r="H55" s="10">
        <f t="shared" si="8"/>
        <v>15000</v>
      </c>
      <c r="I55" s="10">
        <f t="shared" si="7"/>
        <v>-15000</v>
      </c>
      <c r="J55" s="14"/>
    </row>
    <row r="56" spans="1:10" ht="115.2" x14ac:dyDescent="0.3">
      <c r="A56" t="s">
        <v>71</v>
      </c>
      <c r="B56" s="1" t="s">
        <v>72</v>
      </c>
      <c r="C56" s="1"/>
      <c r="D56" s="10">
        <v>0</v>
      </c>
      <c r="E56" s="10">
        <f t="shared" si="6"/>
        <v>0</v>
      </c>
      <c r="F56" s="11"/>
      <c r="G56" s="10">
        <v>5500</v>
      </c>
      <c r="H56" s="10">
        <f t="shared" si="8"/>
        <v>5500</v>
      </c>
      <c r="I56" s="10">
        <f t="shared" si="7"/>
        <v>-5500</v>
      </c>
      <c r="J56" s="25" t="s">
        <v>73</v>
      </c>
    </row>
    <row r="57" spans="1:10" x14ac:dyDescent="0.3">
      <c r="B57" s="17" t="s">
        <v>74</v>
      </c>
      <c r="C57" s="26">
        <f>SUM(C40:C56)</f>
        <v>0</v>
      </c>
      <c r="D57" s="26">
        <f>SUM(D40:D56)</f>
        <v>0</v>
      </c>
      <c r="E57" s="26">
        <f t="shared" ref="E57:H57" si="9">SUM(E40:E56)</f>
        <v>0</v>
      </c>
      <c r="F57" s="11"/>
      <c r="G57" s="26">
        <f t="shared" si="9"/>
        <v>100136</v>
      </c>
      <c r="H57" s="26">
        <f t="shared" si="9"/>
        <v>100136</v>
      </c>
      <c r="I57" s="26">
        <f>SUM(I40:I56)</f>
        <v>-100136</v>
      </c>
      <c r="J57" s="1"/>
    </row>
    <row r="58" spans="1:10" x14ac:dyDescent="0.3">
      <c r="B58" s="17" t="s">
        <v>75</v>
      </c>
      <c r="C58" s="27">
        <f>+C57+C38</f>
        <v>31897</v>
      </c>
      <c r="D58" s="27">
        <f t="shared" ref="D58:H58" si="10">+D57+D38</f>
        <v>93015.679999999993</v>
      </c>
      <c r="E58" s="27">
        <f t="shared" si="10"/>
        <v>-61118.68</v>
      </c>
      <c r="F58" s="11"/>
      <c r="G58" s="27">
        <f t="shared" si="10"/>
        <v>100136</v>
      </c>
      <c r="H58" s="27">
        <f t="shared" si="10"/>
        <v>193151.68</v>
      </c>
      <c r="I58" s="27">
        <f>+I57+I38</f>
        <v>-161254.68</v>
      </c>
      <c r="J58" s="1"/>
    </row>
    <row r="59" spans="1:10" x14ac:dyDescent="0.3">
      <c r="B59" s="28"/>
      <c r="F59" s="11"/>
    </row>
    <row r="60" spans="1:10" x14ac:dyDescent="0.3">
      <c r="F60" s="11"/>
    </row>
    <row r="63" spans="1:10" x14ac:dyDescent="0.3">
      <c r="C63" s="29"/>
      <c r="E63" s="29"/>
      <c r="F63" s="29"/>
      <c r="G63" s="29"/>
      <c r="H63" s="29"/>
    </row>
    <row r="65" spans="2:45" x14ac:dyDescent="0.3">
      <c r="B65" s="30"/>
      <c r="D65" s="29"/>
      <c r="I65" s="29"/>
      <c r="J65" s="31"/>
      <c r="K65" s="29"/>
      <c r="L65" s="29"/>
      <c r="M65" s="31"/>
      <c r="N65" s="29"/>
      <c r="O65" s="29"/>
      <c r="P65" s="31"/>
      <c r="Q65" s="29"/>
      <c r="R65" s="29"/>
      <c r="S65" s="31"/>
      <c r="T65" s="29"/>
      <c r="U65" s="29"/>
      <c r="V65" s="31"/>
      <c r="W65" s="29"/>
      <c r="X65" s="29"/>
      <c r="Y65" s="31"/>
      <c r="Z65" s="29"/>
      <c r="AA65" s="29"/>
      <c r="AB65" s="31"/>
      <c r="AC65" s="29"/>
      <c r="AD65" s="29"/>
      <c r="AE65" s="31"/>
      <c r="AF65" s="29"/>
      <c r="AG65" s="29"/>
      <c r="AH65" s="31"/>
      <c r="AI65" s="29"/>
      <c r="AJ65" s="29"/>
      <c r="AK65" s="31"/>
      <c r="AL65" s="29"/>
      <c r="AM65" s="29"/>
      <c r="AN65" s="29"/>
      <c r="AO65" s="29"/>
      <c r="AP65" s="29"/>
      <c r="AQ65" s="29"/>
      <c r="AR65" s="29"/>
      <c r="AS65" s="29"/>
    </row>
  </sheetData>
  <mergeCells count="1">
    <mergeCell ref="B2:I2"/>
  </mergeCells>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Marketing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HFC - David</dc:creator>
  <cp:lastModifiedBy>saman</cp:lastModifiedBy>
  <dcterms:created xsi:type="dcterms:W3CDTF">2021-01-27T23:44:54Z</dcterms:created>
  <dcterms:modified xsi:type="dcterms:W3CDTF">2021-01-28T00:09:41Z</dcterms:modified>
</cp:coreProperties>
</file>